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C:\Users\rober\TCGplayer_Pricer\Spreadsheets\"/>
    </mc:Choice>
  </mc:AlternateContent>
  <xr:revisionPtr revIDLastSave="0" documentId="13_ncr:1_{E32ABBE5-0569-4387-8022-BE6DC09B9DEF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Listings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4" i="1" l="1"/>
  <c r="K3" i="1"/>
  <c r="K5" i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2" i="1"/>
  <c r="E46" i="1"/>
  <c r="E45" i="1"/>
  <c r="D3" i="1"/>
  <c r="E3" i="1" s="1"/>
  <c r="D4" i="1"/>
  <c r="E4" i="1" s="1"/>
  <c r="D5" i="1"/>
  <c r="E5" i="1" s="1"/>
  <c r="D6" i="1"/>
  <c r="E6" i="1" s="1"/>
  <c r="D7" i="1"/>
  <c r="F7" i="1" s="1"/>
  <c r="D8" i="1"/>
  <c r="E8" i="1" s="1"/>
  <c r="D9" i="1"/>
  <c r="E9" i="1" s="1"/>
  <c r="D10" i="1"/>
  <c r="E10" i="1" s="1"/>
  <c r="D11" i="1"/>
  <c r="E11" i="1" s="1"/>
  <c r="D12" i="1"/>
  <c r="E12" i="1" s="1"/>
  <c r="D13" i="1"/>
  <c r="E13" i="1" s="1"/>
  <c r="D14" i="1"/>
  <c r="E14" i="1" s="1"/>
  <c r="D15" i="1"/>
  <c r="E15" i="1" s="1"/>
  <c r="D16" i="1"/>
  <c r="E16" i="1" s="1"/>
  <c r="D17" i="1"/>
  <c r="E17" i="1" s="1"/>
  <c r="D18" i="1"/>
  <c r="E18" i="1" s="1"/>
  <c r="D19" i="1"/>
  <c r="E19" i="1" s="1"/>
  <c r="D20" i="1"/>
  <c r="E20" i="1" s="1"/>
  <c r="D21" i="1"/>
  <c r="E21" i="1" s="1"/>
  <c r="D22" i="1"/>
  <c r="E22" i="1" s="1"/>
  <c r="D23" i="1"/>
  <c r="F23" i="1" s="1"/>
  <c r="D24" i="1"/>
  <c r="E24" i="1" s="1"/>
  <c r="D25" i="1"/>
  <c r="E25" i="1" s="1"/>
  <c r="D26" i="1"/>
  <c r="E26" i="1" s="1"/>
  <c r="D27" i="1"/>
  <c r="E27" i="1" s="1"/>
  <c r="D28" i="1"/>
  <c r="E28" i="1" s="1"/>
  <c r="D29" i="1"/>
  <c r="E29" i="1" s="1"/>
  <c r="D30" i="1"/>
  <c r="E30" i="1" s="1"/>
  <c r="D31" i="1"/>
  <c r="F31" i="1" s="1"/>
  <c r="D32" i="1"/>
  <c r="E32" i="1" s="1"/>
  <c r="D33" i="1"/>
  <c r="E33" i="1" s="1"/>
  <c r="D34" i="1"/>
  <c r="E34" i="1" s="1"/>
  <c r="D35" i="1"/>
  <c r="E35" i="1" s="1"/>
  <c r="D36" i="1"/>
  <c r="E36" i="1" s="1"/>
  <c r="D37" i="1"/>
  <c r="E37" i="1" s="1"/>
  <c r="D38" i="1"/>
  <c r="E38" i="1" s="1"/>
  <c r="D2" i="1"/>
  <c r="F2" i="1" s="1"/>
  <c r="C39" i="1"/>
  <c r="K39" i="1" l="1"/>
  <c r="F34" i="1"/>
  <c r="F26" i="1"/>
  <c r="F24" i="1"/>
  <c r="F18" i="1"/>
  <c r="F16" i="1"/>
  <c r="F10" i="1"/>
  <c r="F32" i="1"/>
  <c r="E31" i="1"/>
  <c r="F8" i="1"/>
  <c r="E23" i="1"/>
  <c r="F33" i="1"/>
  <c r="F25" i="1"/>
  <c r="F17" i="1"/>
  <c r="F9" i="1"/>
  <c r="E7" i="1"/>
  <c r="F15" i="1"/>
  <c r="F38" i="1"/>
  <c r="F30" i="1"/>
  <c r="F22" i="1"/>
  <c r="F14" i="1"/>
  <c r="F6" i="1"/>
  <c r="F37" i="1"/>
  <c r="F29" i="1"/>
  <c r="F21" i="1"/>
  <c r="F13" i="1"/>
  <c r="F5" i="1"/>
  <c r="F36" i="1"/>
  <c r="F28" i="1"/>
  <c r="F20" i="1"/>
  <c r="F12" i="1"/>
  <c r="F4" i="1"/>
  <c r="E2" i="1"/>
  <c r="F35" i="1"/>
  <c r="F27" i="1"/>
  <c r="F19" i="1"/>
  <c r="F11" i="1"/>
  <c r="F3" i="1"/>
  <c r="D39" i="1"/>
  <c r="E39" i="1" l="1"/>
  <c r="F39" i="1"/>
</calcChain>
</file>

<file path=xl/sharedStrings.xml><?xml version="1.0" encoding="utf-8"?>
<sst xmlns="http://schemas.openxmlformats.org/spreadsheetml/2006/main" count="130" uniqueCount="92">
  <si>
    <t>Name</t>
  </si>
  <si>
    <t>Price</t>
  </si>
  <si>
    <t>70% Price</t>
  </si>
  <si>
    <t>Offer</t>
  </si>
  <si>
    <t>Link</t>
  </si>
  <si>
    <t>Steelix EX (Full Art) - XY - Steam Siege (STS)</t>
  </si>
  <si>
    <t>LP</t>
  </si>
  <si>
    <t>https://www.tcgplayer.com/product/121232/pokemon-xy-steam-siege-steelix-ex-full-art?Language=English&amp;page=1&amp;Condition=Lightly+Played</t>
  </si>
  <si>
    <t>Lugia EX - XY - Ancient Origins (AOR)</t>
  </si>
  <si>
    <t>https://www.tcgplayer.com/product/101490/pokemon-xy-ancient-origins-lugia-ex?Language=English&amp;page=1&amp;Condition=Lightly+Played</t>
  </si>
  <si>
    <t>Charizard EX (12) - XY - Flashfire (FLF)</t>
  </si>
  <si>
    <t>https://www.tcgplayer.com/product/91145/pokemon-xy-flashfire-charizard-ex-12?Language=English&amp;page=1&amp;Condition=Lightly+Played</t>
  </si>
  <si>
    <t>Flareon EX (Full Art) - Generations: Radiant Collection (GEN)</t>
  </si>
  <si>
    <t>https://www.tcgplayer.com/product/113748/pokemon-generations-radiant-collection-flareon-ex-full-art?Language=English&amp;page=1&amp;Condition=Lightly+Played</t>
  </si>
  <si>
    <t>Blaziken EX - XY54 - XY Promos (PR)</t>
  </si>
  <si>
    <t>https://www.tcgplayer.com/product/100510/pokemon-xy-promos-blaziken-ex-xy54?Language=English&amp;page=1&amp;Condition=Lightly+Played</t>
  </si>
  <si>
    <t>Charizard EX - Generations (GEN)</t>
  </si>
  <si>
    <t>https://www.tcgplayer.com/product/113669/pokemon-generations-charizard-ex?Language=English&amp;page=1&amp;Condition=Lightly+Played</t>
  </si>
  <si>
    <t>Yveltal EX - XY150 (Shiny) - XY Promos (PR)</t>
  </si>
  <si>
    <t>https://www.tcgplayer.com/product/121953/pokemon-xy-promos-yveltal-ex-xy150-shiny?Language=English&amp;page=1&amp;Condition=Lightly+Played</t>
  </si>
  <si>
    <t>Darkrai - XY114 - XY Promos (PR)</t>
  </si>
  <si>
    <t>https://www.tcgplayer.com/product/121946/pokemon-xy-promos-darkrai-xy114?Language=English&amp;page=1&amp;Condition=Lightly+Played</t>
  </si>
  <si>
    <t>M Charizard EX (Full Art) - XY - Evolutions (EVO)</t>
  </si>
  <si>
    <t>https://www.tcgplayer.com/product/124114/pokemon-xy-evolutions-m-charizard-ex-full-art?Language=English&amp;page=1&amp;Condition=Lightly+Played</t>
  </si>
  <si>
    <t>Reshiram EX - BW36 - Black and White Promos (PR)</t>
  </si>
  <si>
    <t>https://www.tcgplayer.com/product/88714/pokemon-black-and-white-promos-reshiram-ex-bw36?Language=English&amp;page=1&amp;Condition=Lightly+Played</t>
  </si>
  <si>
    <t>Hydreigon EX (103 Full Art) - XY - Roaring Skies (ROS)</t>
  </si>
  <si>
    <t>https://www.tcgplayer.com/product/98139/pokemon-xy-roaring-skies-hydreigon-ex-103-full-art?Language=English&amp;page=1&amp;Condition=Lightly+Played</t>
  </si>
  <si>
    <t>Hydreigon EX - XY - Roaring Skies (ROS)</t>
  </si>
  <si>
    <t>https://www.tcgplayer.com/product/98098/pokemon-xy-roaring-skies-hydreigon-ex?Language=English&amp;page=1&amp;Condition=Lightly+Played</t>
  </si>
  <si>
    <t>Pikachu EX - XY174 - XY Promos (PR)</t>
  </si>
  <si>
    <t>https://www.tcgplayer.com/product/123454/pokemon-xy-promos-pikachu-ex-xy174?Language=English&amp;page=1&amp;Condition=Lightly+Played</t>
  </si>
  <si>
    <t>Zekrom EX - Legendary Treasures (LTR)</t>
  </si>
  <si>
    <t>https://www.tcgplayer.com/product/90742/pokemon-legendary-treasures-zekrom-ex?Language=English&amp;page=1&amp;Condition=Lightly+Played</t>
  </si>
  <si>
    <t>Emolga EX - XY Base Set (XY)</t>
  </si>
  <si>
    <t>https://www.tcgplayer.com/product/85195/pokemon-xy-base-set-emolga-ex?Language=English&amp;page=1&amp;Condition=Lightly+Played</t>
  </si>
  <si>
    <t>Ancient Mew - Miscellaneous Cards &amp; Products (MCAP)</t>
  </si>
  <si>
    <t>https://www.tcgplayer.com/product/108589/pokemon-miscellaneous-cards-and-products-ancient-mew?Language=English&amp;page=1&amp;Condition=Lightly+Played</t>
  </si>
  <si>
    <t>Mewtwo EX - XY125 - XY Promos (PR)</t>
  </si>
  <si>
    <t>https://www.tcgplayer.com/product/123435/pokemon-xy-promos-mewtwo-ex-xy125?page=1&amp;Language=English&amp;Condition=Lightly+Played</t>
  </si>
  <si>
    <t>M Mewtwo EX (64) - XY - BREAKthrough (BKT)</t>
  </si>
  <si>
    <t>https://www.tcgplayer.com/product/107183/pokemon-xy-breakthrough-m-mewtwo-ex-64?page=1&amp;Language=English&amp;Condition=Lightly+Played</t>
  </si>
  <si>
    <t>Hoopa EX - XY Promos (PR)</t>
  </si>
  <si>
    <t>https://www.tcgplayer.com/product/108601/pokemon-xy-promos-hoopa-ex?page=1&amp;Language=English&amp;Condition=Lightly+Played</t>
  </si>
  <si>
    <t>Espeon EX (Full Art) - XY - BREAKpoint (BKP)</t>
  </si>
  <si>
    <t>https://www.tcgplayer.com/product/111558/pokemon-xy-breakpoint-espeon-ex-full-art?page=1&amp;Language=English&amp;Condition=Lightly+Played</t>
  </si>
  <si>
    <t>Gallade EX - XY - Roaring Skies (ROS)</t>
  </si>
  <si>
    <t>https://www.tcgplayer.com/product/98070/pokemon-xy-roaring-skies-gallade-ex?page=1&amp;Language=English&amp;Condition=Lightly+Played</t>
  </si>
  <si>
    <t>Sylveon EX - Generations: Radiant Collection (GEN)</t>
  </si>
  <si>
    <t>https://www.tcgplayer.com/product/113763/pokemon-generations-radiant-collection-sylveon-ex?page=1&amp;Language=English&amp;Condition=Lightly+Played</t>
  </si>
  <si>
    <t>M Pidgeot EX (Full Art) - XY - Evolutions (EVO)</t>
  </si>
  <si>
    <t>https://www.tcgplayer.com/product/124118/pokemon-xy-evolutions-m-pidgeot-ex-full-art?page=1&amp;Language=English&amp;Condition=Lightly+Played</t>
  </si>
  <si>
    <t>M Venusaur EX - Generations (GEN)</t>
  </si>
  <si>
    <t>https://www.tcgplayer.com/product/113660/pokemon-generations-m-venusaur-ex?page=1&amp;Language=English&amp;Condition=Lightly+Played</t>
  </si>
  <si>
    <t>Shaymin EX (Full Art) - Legendary Treasures: Radiant Collection (LTR)</t>
  </si>
  <si>
    <t>https://www.tcgplayer.com/product/89113/pokemon-legendary-treasures-radiant-collection-shaymin-ex-full-art?page=1&amp;Language=English&amp;Condition=Lightly+Played</t>
  </si>
  <si>
    <t>Trevenant EX - XY - Primal Clash (PRC)</t>
  </si>
  <si>
    <t>https://www.tcgplayer.com/product/95903/pokemon-xy-primal-clash-trevenant-ex?page=1&amp;Language=English&amp;Condition=Lightly+Played</t>
  </si>
  <si>
    <t>Sceptile EX (84 Full Art) - XY - Ancient Origins (AOR)</t>
  </si>
  <si>
    <t>https://www.tcgplayer.com/product/101507/pokemon-xy-ancient-origins-sceptile-ex-84-full-art?page=1&amp;Language=English&amp;Condition=Lightly+Played</t>
  </si>
  <si>
    <t>Empoleon BREAK - XY Promos (PR)</t>
  </si>
  <si>
    <t>https://www.tcgplayer.com/product/114011/pokemon-xy-promos-empoleon-break?page=1&amp;Language=English&amp;Condition=Lightly+Played</t>
  </si>
  <si>
    <t>Gyarados EX - XY - BREAKpoint (BKP)</t>
  </si>
  <si>
    <t>https://www.tcgplayer.com/product/111529/pokemon-xy-breakpoint-gyarados-ex?page=1&amp;Language=English&amp;Condition=Lightly+Played</t>
  </si>
  <si>
    <t>Lucario EX - XY - Furious Fists (FFI)</t>
  </si>
  <si>
    <t>https://www.tcgplayer.com/product/92231/pokemon-xy-furious-fists-lucario-ex?Language=English&amp;page=1&amp;Condition=Lightly+Played</t>
  </si>
  <si>
    <t>M Lucario EX - XY - Furious Fists (FFI)</t>
  </si>
  <si>
    <t>https://www.tcgplayer.com/product/92232/pokemon-xy-furious-fists-m-lucario-ex?Language=English&amp;page=1&amp;Condition=Lightly+Played</t>
  </si>
  <si>
    <t>Aerodactyl EX - XY97 - XY Promos (PR)</t>
  </si>
  <si>
    <t>https://www.tcgplayer.com/product/114007/pokemon-xy-promos-aerodactyl-ex-xy97?Language=English&amp;page=1&amp;Condition=Lightly+Played</t>
  </si>
  <si>
    <t>Swampert EX - XY55 - XY Promos (PR)</t>
  </si>
  <si>
    <t>https://www.tcgplayer.com/product/100511/pokemon-xy-promos-swampert-ex-xy55?page=1&amp;Language=English&amp;Condition=Lightly+Played</t>
  </si>
  <si>
    <t>Vaporeon EX - Generations (GEN)</t>
  </si>
  <si>
    <t>https://www.tcgplayer.com/product/113682/pokemon-generations-vaporeon-ex?page=1&amp;Language=English&amp;Condition=Lightly+Played</t>
  </si>
  <si>
    <t>Team Magma's Groudon EX - Double Crisis (DCR)</t>
  </si>
  <si>
    <t>https://www.tcgplayer.com/product/97061/pokemon-double-crisis-team-magmas-groudon-ex?page=1&amp;Language=English&amp;Condition=Lightly+Played</t>
  </si>
  <si>
    <t>Gallade EX - XY45 - XY Promos (PR)</t>
  </si>
  <si>
    <t>https://www.tcgplayer.com/product/96418/pokemon-xy-promos-gallade-ex-xy45?page=1&amp;Language=English&amp;Condition=Lightly+Played</t>
  </si>
  <si>
    <t>Raikou &amp; Suicune Legend (Top) - Unleashed (UL)</t>
  </si>
  <si>
    <t>https://www.tcgplayer.com/product/88539/pokemon-unleashed-raikou-and-suicune-legend-top?page=1&amp;Language=English&amp;Condition=Lightly+Played</t>
  </si>
  <si>
    <t>Total:</t>
  </si>
  <si>
    <t>DMG</t>
  </si>
  <si>
    <t>Card</t>
  </si>
  <si>
    <t>Remove &lt;$5</t>
  </si>
  <si>
    <t>Cond.</t>
  </si>
  <si>
    <t>Worth</t>
  </si>
  <si>
    <t>Rounddown &lt;5</t>
  </si>
  <si>
    <t>C/UC ($0.01 / card)</t>
  </si>
  <si>
    <t>Rev/Rare/Holo ($0.03 / card)</t>
  </si>
  <si>
    <t>Count</t>
  </si>
  <si>
    <t>Cost</t>
  </si>
  <si>
    <t>Selling Only Valuable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</si>
</sst>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$&quot;#,##0_);[Red]\(&quot;$&quot;#,##0\)"/>
    <numFmt numFmtId="8" formatCode="&quot;$&quot;#,##0.00_);[Red]\(&quot;$&quot;#,##0.00\)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6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right"/>
    </xf>
    <xf numFmtId="8" fontId="0" fillId="0" borderId="0" xfId="0" applyNumberFormat="1" applyAlignment="1">
      <alignment horizontal="center" vertical="center"/>
    </xf>
    <xf numFmtId="0" fontId="0" fillId="0" borderId="0" xfId="0" applyAlignment="1">
      <alignment horizontal="right" vertic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1</xdr:row>
      <xdr:rowOff>0</xdr:rowOff>
    </xdr:from>
    <xdr:ext cx="683418" cy="95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741566" y="188407"/>
          <a:ext cx="683418" cy="952500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2</xdr:row>
      <xdr:rowOff>0</xdr:rowOff>
    </xdr:from>
    <xdr:ext cx="683418" cy="95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3</xdr:row>
      <xdr:rowOff>0</xdr:rowOff>
    </xdr:from>
    <xdr:ext cx="683418" cy="95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4</xdr:row>
      <xdr:rowOff>0</xdr:rowOff>
    </xdr:from>
    <xdr:ext cx="683418" cy="95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5</xdr:row>
      <xdr:rowOff>0</xdr:rowOff>
    </xdr:from>
    <xdr:ext cx="683418" cy="95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6</xdr:row>
      <xdr:rowOff>0</xdr:rowOff>
    </xdr:from>
    <xdr:ext cx="683418" cy="95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7</xdr:row>
      <xdr:rowOff>0</xdr:rowOff>
    </xdr:from>
    <xdr:ext cx="683418" cy="95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8</xdr:row>
      <xdr:rowOff>0</xdr:rowOff>
    </xdr:from>
    <xdr:ext cx="683418" cy="95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9</xdr:row>
      <xdr:rowOff>0</xdr:rowOff>
    </xdr:from>
    <xdr:ext cx="683418" cy="95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10</xdr:row>
      <xdr:rowOff>0</xdr:rowOff>
    </xdr:from>
    <xdr:ext cx="681037" cy="95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11</xdr:row>
      <xdr:rowOff>0</xdr:rowOff>
    </xdr:from>
    <xdr:ext cx="683418" cy="95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12</xdr:row>
      <xdr:rowOff>0</xdr:rowOff>
    </xdr:from>
    <xdr:ext cx="683418" cy="95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13</xdr:row>
      <xdr:rowOff>0</xdr:rowOff>
    </xdr:from>
    <xdr:ext cx="683418" cy="95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14</xdr:row>
      <xdr:rowOff>0</xdr:rowOff>
    </xdr:from>
    <xdr:ext cx="683418" cy="95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15</xdr:row>
      <xdr:rowOff>0</xdr:rowOff>
    </xdr:from>
    <xdr:ext cx="683418" cy="95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16</xdr:row>
      <xdr:rowOff>0</xdr:rowOff>
    </xdr:from>
    <xdr:ext cx="676275" cy="95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17</xdr:row>
      <xdr:rowOff>0</xdr:rowOff>
    </xdr:from>
    <xdr:ext cx="683418" cy="952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18</xdr:row>
      <xdr:rowOff>0</xdr:rowOff>
    </xdr:from>
    <xdr:ext cx="678656" cy="952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19</xdr:row>
      <xdr:rowOff>0</xdr:rowOff>
    </xdr:from>
    <xdr:ext cx="683418" cy="952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20</xdr:row>
      <xdr:rowOff>0</xdr:rowOff>
    </xdr:from>
    <xdr:ext cx="683418" cy="952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21</xdr:row>
      <xdr:rowOff>0</xdr:rowOff>
    </xdr:from>
    <xdr:ext cx="683418" cy="952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22</xdr:row>
      <xdr:rowOff>0</xdr:rowOff>
    </xdr:from>
    <xdr:ext cx="683418" cy="952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23</xdr:row>
      <xdr:rowOff>0</xdr:rowOff>
    </xdr:from>
    <xdr:ext cx="683418" cy="952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24</xdr:row>
      <xdr:rowOff>0</xdr:rowOff>
    </xdr:from>
    <xdr:ext cx="683418" cy="952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25</xdr:row>
      <xdr:rowOff>0</xdr:rowOff>
    </xdr:from>
    <xdr:ext cx="683418" cy="952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26</xdr:row>
      <xdr:rowOff>0</xdr:rowOff>
    </xdr:from>
    <xdr:ext cx="683418" cy="952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27</xdr:row>
      <xdr:rowOff>0</xdr:rowOff>
    </xdr:from>
    <xdr:ext cx="683418" cy="952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28</xdr:row>
      <xdr:rowOff>0</xdr:rowOff>
    </xdr:from>
    <xdr:ext cx="952500" cy="683418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29</xdr:row>
      <xdr:rowOff>0</xdr:rowOff>
    </xdr:from>
    <xdr:ext cx="683418" cy="952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30</xdr:row>
      <xdr:rowOff>0</xdr:rowOff>
    </xdr:from>
    <xdr:ext cx="683418" cy="952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31</xdr:row>
      <xdr:rowOff>0</xdr:rowOff>
    </xdr:from>
    <xdr:ext cx="683418" cy="952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32</xdr:row>
      <xdr:rowOff>0</xdr:rowOff>
    </xdr:from>
    <xdr:ext cx="683418" cy="952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33</xdr:row>
      <xdr:rowOff>0</xdr:rowOff>
    </xdr:from>
    <xdr:ext cx="683418" cy="952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34</xdr:row>
      <xdr:rowOff>0</xdr:rowOff>
    </xdr:from>
    <xdr:ext cx="683418" cy="952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35</xdr:row>
      <xdr:rowOff>0</xdr:rowOff>
    </xdr:from>
    <xdr:ext cx="683418" cy="952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36</xdr:row>
      <xdr:rowOff>0</xdr:rowOff>
    </xdr:from>
    <xdr:ext cx="683418" cy="952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37</xdr:row>
      <xdr:rowOff>0</xdr:rowOff>
    </xdr:from>
    <xdr:ext cx="683418" cy="952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46"/>
  <sheetViews>
    <sheetView tabSelected="1" topLeftCell="A3" zoomScale="85" zoomScaleNormal="85" workbookViewId="0">
      <selection activeCell="P6" sqref="P6"/>
    </sheetView>
  </sheetViews>
  <sheetFormatPr defaultRowHeight="15" x14ac:dyDescent="0.25"/>
  <cols>
    <col min="2" max="2" width="10.7109375" customWidth="1"/>
    <col min="3" max="3" width="9.140625" customWidth="1"/>
    <col min="4" max="4" width="10.7109375" customWidth="1"/>
    <col min="5" max="5" width="14.28515625" customWidth="1"/>
    <col min="6" max="6" width="17.28515625" customWidth="1"/>
    <col min="11" max="11" width="22.28515625" customWidth="1"/>
  </cols>
  <sheetData>
    <row r="1" spans="1:11" x14ac:dyDescent="0.25">
      <c r="A1" s="2" t="s">
        <v>0</v>
      </c>
      <c r="B1" s="2" t="s">
        <v>84</v>
      </c>
      <c r="C1" s="2" t="s">
        <v>1</v>
      </c>
      <c r="D1" s="2" t="s">
        <v>2</v>
      </c>
      <c r="E1" s="2" t="s">
        <v>83</v>
      </c>
      <c r="F1" s="4" t="s">
        <v>86</v>
      </c>
      <c r="G1" s="2" t="s">
        <v>82</v>
      </c>
      <c r="H1" s="2" t="s">
        <v>4</v>
      </c>
      <c r="K1" s="2" t="s">
        <v>91</v>
      </c>
    </row>
    <row r="2" spans="1:11" x14ac:dyDescent="0.25">
      <c r="A2" s="1" t="s">
        <v>5</v>
      </c>
      <c r="B2" s="2" t="s">
        <v>6</v>
      </c>
      <c r="C2" s="1">
        <v>2</v>
      </c>
      <c r="D2" s="1">
        <f>ROUNDDOWN(C2*0.65, 2)</f>
        <v>1.3</v>
      </c>
      <c r="E2" s="1">
        <f>IF(D2&lt;5, 0, D2)</f>
        <v>0</v>
      </c>
      <c r="F2" s="1">
        <f>IF(D2&lt;1, ROUNDDOWN(D2*0.5,2), IF(D2&lt;5, ROUNDDOWN(D2, 0), D2))</f>
        <v>1</v>
      </c>
      <c r="G2" s="1"/>
      <c r="H2" s="1" t="s">
        <v>7</v>
      </c>
      <c r="K2" s="7">
        <f>IF(C2&gt;5, IF(C2&gt;50, ((C2*0.87)-5.5),(C2*0.87)),0)</f>
        <v>0</v>
      </c>
    </row>
    <row r="3" spans="1:11" x14ac:dyDescent="0.25">
      <c r="A3" s="1" t="s">
        <v>8</v>
      </c>
      <c r="B3" s="2" t="s">
        <v>6</v>
      </c>
      <c r="C3" s="1">
        <v>2.99</v>
      </c>
      <c r="D3" s="1">
        <f t="shared" ref="D3:D38" si="0">ROUNDDOWN(C3*0.65, 2)</f>
        <v>1.94</v>
      </c>
      <c r="E3" s="1">
        <f t="shared" ref="E3:E38" si="1">IF(D3&lt;5, 0, D3)</f>
        <v>0</v>
      </c>
      <c r="F3" s="1">
        <f t="shared" ref="F3:F38" si="2">IF(D3&lt;1, ROUNDDOWN(D3*0.5,2), IF(D3&lt;5, ROUNDDOWN(D3, 0), D3))</f>
        <v>1</v>
      </c>
      <c r="G3" s="1"/>
      <c r="H3" s="1" t="s">
        <v>9</v>
      </c>
      <c r="K3" s="7">
        <f t="shared" ref="K3:K38" si="3">IF(C3&gt;5, IF(C3&gt;50, ((C3*0.87)-5.5),(C3*0.87)),0)</f>
        <v>0</v>
      </c>
    </row>
    <row r="4" spans="1:11" x14ac:dyDescent="0.25">
      <c r="A4" s="1" t="s">
        <v>10</v>
      </c>
      <c r="B4" s="2" t="s">
        <v>6</v>
      </c>
      <c r="C4" s="1">
        <v>6.62</v>
      </c>
      <c r="D4" s="1">
        <f t="shared" si="0"/>
        <v>4.3</v>
      </c>
      <c r="E4" s="1">
        <f t="shared" si="1"/>
        <v>0</v>
      </c>
      <c r="F4" s="1">
        <f t="shared" si="2"/>
        <v>4</v>
      </c>
      <c r="G4" s="1"/>
      <c r="H4" s="1" t="s">
        <v>11</v>
      </c>
      <c r="K4" s="7">
        <f>IF(C4&gt;5, IF(C4&gt;50, ((C4*0.87)-5.5),(C4*0.87)),0)</f>
        <v>5.7594000000000003</v>
      </c>
    </row>
    <row r="5" spans="1:11" x14ac:dyDescent="0.25">
      <c r="A5" s="1" t="s">
        <v>12</v>
      </c>
      <c r="B5" s="2" t="s">
        <v>6</v>
      </c>
      <c r="C5" s="1">
        <v>22.25</v>
      </c>
      <c r="D5" s="1">
        <f t="shared" si="0"/>
        <v>14.46</v>
      </c>
      <c r="E5" s="1">
        <f t="shared" si="1"/>
        <v>14.46</v>
      </c>
      <c r="F5" s="1">
        <f t="shared" si="2"/>
        <v>14.46</v>
      </c>
      <c r="G5" s="1"/>
      <c r="H5" s="1" t="s">
        <v>13</v>
      </c>
      <c r="K5" s="7">
        <f t="shared" si="3"/>
        <v>19.357499999999998</v>
      </c>
    </row>
    <row r="6" spans="1:11" x14ac:dyDescent="0.25">
      <c r="A6" s="1" t="s">
        <v>14</v>
      </c>
      <c r="B6" s="2" t="s">
        <v>6</v>
      </c>
      <c r="C6" s="1">
        <v>1.99</v>
      </c>
      <c r="D6" s="1">
        <f t="shared" si="0"/>
        <v>1.29</v>
      </c>
      <c r="E6" s="1">
        <f t="shared" si="1"/>
        <v>0</v>
      </c>
      <c r="F6" s="1">
        <f t="shared" si="2"/>
        <v>1</v>
      </c>
      <c r="G6" s="1"/>
      <c r="H6" s="1" t="s">
        <v>15</v>
      </c>
      <c r="K6" s="7">
        <f t="shared" si="3"/>
        <v>0</v>
      </c>
    </row>
    <row r="7" spans="1:11" x14ac:dyDescent="0.25">
      <c r="A7" s="1" t="s">
        <v>16</v>
      </c>
      <c r="B7" s="2" t="s">
        <v>6</v>
      </c>
      <c r="C7" s="1">
        <v>9.98</v>
      </c>
      <c r="D7" s="1">
        <f t="shared" si="0"/>
        <v>6.48</v>
      </c>
      <c r="E7" s="1">
        <f t="shared" si="1"/>
        <v>6.48</v>
      </c>
      <c r="F7" s="1">
        <f t="shared" si="2"/>
        <v>6.48</v>
      </c>
      <c r="G7" s="1"/>
      <c r="H7" s="1" t="s">
        <v>17</v>
      </c>
      <c r="K7" s="7">
        <f t="shared" si="3"/>
        <v>8.6826000000000008</v>
      </c>
    </row>
    <row r="8" spans="1:11" x14ac:dyDescent="0.25">
      <c r="A8" s="1" t="s">
        <v>18</v>
      </c>
      <c r="B8" s="2" t="s">
        <v>6</v>
      </c>
      <c r="C8" s="1">
        <v>2.6</v>
      </c>
      <c r="D8" s="1">
        <f t="shared" si="0"/>
        <v>1.69</v>
      </c>
      <c r="E8" s="1">
        <f t="shared" si="1"/>
        <v>0</v>
      </c>
      <c r="F8" s="1">
        <f t="shared" si="2"/>
        <v>1</v>
      </c>
      <c r="G8" s="1"/>
      <c r="H8" s="1" t="s">
        <v>19</v>
      </c>
      <c r="K8" s="7">
        <f t="shared" si="3"/>
        <v>0</v>
      </c>
    </row>
    <row r="9" spans="1:11" x14ac:dyDescent="0.25">
      <c r="A9" s="1" t="s">
        <v>20</v>
      </c>
      <c r="B9" s="2" t="s">
        <v>6</v>
      </c>
      <c r="C9" s="1">
        <v>3.07</v>
      </c>
      <c r="D9" s="1">
        <f t="shared" si="0"/>
        <v>1.99</v>
      </c>
      <c r="E9" s="1">
        <f t="shared" si="1"/>
        <v>0</v>
      </c>
      <c r="F9" s="1">
        <f t="shared" si="2"/>
        <v>1</v>
      </c>
      <c r="G9" s="1"/>
      <c r="H9" s="1" t="s">
        <v>21</v>
      </c>
      <c r="K9" s="7">
        <f t="shared" si="3"/>
        <v>0</v>
      </c>
    </row>
    <row r="10" spans="1:11" x14ac:dyDescent="0.25">
      <c r="A10" s="1" t="s">
        <v>22</v>
      </c>
      <c r="B10" s="2" t="s">
        <v>6</v>
      </c>
      <c r="C10" s="1">
        <v>37.25</v>
      </c>
      <c r="D10" s="1">
        <f t="shared" si="0"/>
        <v>24.21</v>
      </c>
      <c r="E10" s="1">
        <f t="shared" si="1"/>
        <v>24.21</v>
      </c>
      <c r="F10" s="1">
        <f t="shared" si="2"/>
        <v>24.21</v>
      </c>
      <c r="G10" s="1"/>
      <c r="H10" s="1" t="s">
        <v>23</v>
      </c>
      <c r="K10" s="7">
        <f t="shared" si="3"/>
        <v>32.407499999999999</v>
      </c>
    </row>
    <row r="11" spans="1:11" x14ac:dyDescent="0.25">
      <c r="A11" s="1" t="s">
        <v>24</v>
      </c>
      <c r="B11" s="2" t="s">
        <v>6</v>
      </c>
      <c r="C11" s="1">
        <v>2.12</v>
      </c>
      <c r="D11" s="1">
        <f t="shared" si="0"/>
        <v>1.37</v>
      </c>
      <c r="E11" s="1">
        <f t="shared" si="1"/>
        <v>0</v>
      </c>
      <c r="F11" s="1">
        <f t="shared" si="2"/>
        <v>1</v>
      </c>
      <c r="G11" s="1"/>
      <c r="H11" s="1" t="s">
        <v>25</v>
      </c>
      <c r="K11" s="7">
        <f t="shared" si="3"/>
        <v>0</v>
      </c>
    </row>
    <row r="12" spans="1:11" x14ac:dyDescent="0.25">
      <c r="A12" s="1" t="s">
        <v>26</v>
      </c>
      <c r="B12" s="2" t="s">
        <v>6</v>
      </c>
      <c r="C12" s="1">
        <v>7.12</v>
      </c>
      <c r="D12" s="1">
        <f t="shared" si="0"/>
        <v>4.62</v>
      </c>
      <c r="E12" s="1">
        <f t="shared" si="1"/>
        <v>0</v>
      </c>
      <c r="F12" s="1">
        <f t="shared" si="2"/>
        <v>4</v>
      </c>
      <c r="G12" s="1"/>
      <c r="H12" s="1" t="s">
        <v>27</v>
      </c>
      <c r="K12" s="7">
        <f t="shared" si="3"/>
        <v>6.1943999999999999</v>
      </c>
    </row>
    <row r="13" spans="1:11" x14ac:dyDescent="0.25">
      <c r="A13" s="1" t="s">
        <v>28</v>
      </c>
      <c r="B13" s="2" t="s">
        <v>6</v>
      </c>
      <c r="C13" s="1">
        <v>1.75</v>
      </c>
      <c r="D13" s="1">
        <f t="shared" si="0"/>
        <v>1.1299999999999999</v>
      </c>
      <c r="E13" s="1">
        <f t="shared" si="1"/>
        <v>0</v>
      </c>
      <c r="F13" s="1">
        <f t="shared" si="2"/>
        <v>1</v>
      </c>
      <c r="G13" s="1"/>
      <c r="H13" s="1" t="s">
        <v>29</v>
      </c>
      <c r="K13" s="7">
        <f t="shared" si="3"/>
        <v>0</v>
      </c>
    </row>
    <row r="14" spans="1:11" x14ac:dyDescent="0.25">
      <c r="A14" s="1" t="s">
        <v>30</v>
      </c>
      <c r="B14" s="2" t="s">
        <v>6</v>
      </c>
      <c r="C14" s="1">
        <v>2.96</v>
      </c>
      <c r="D14" s="1">
        <f t="shared" si="0"/>
        <v>1.92</v>
      </c>
      <c r="E14" s="1">
        <f t="shared" si="1"/>
        <v>0</v>
      </c>
      <c r="F14" s="1">
        <f t="shared" si="2"/>
        <v>1</v>
      </c>
      <c r="G14" s="1"/>
      <c r="H14" s="1" t="s">
        <v>31</v>
      </c>
      <c r="K14" s="7">
        <f t="shared" si="3"/>
        <v>0</v>
      </c>
    </row>
    <row r="15" spans="1:11" x14ac:dyDescent="0.25">
      <c r="A15" s="1" t="s">
        <v>32</v>
      </c>
      <c r="B15" s="2" t="s">
        <v>6</v>
      </c>
      <c r="C15" s="1">
        <v>3.21</v>
      </c>
      <c r="D15" s="1">
        <f t="shared" si="0"/>
        <v>2.08</v>
      </c>
      <c r="E15" s="1">
        <f t="shared" si="1"/>
        <v>0</v>
      </c>
      <c r="F15" s="1">
        <f t="shared" si="2"/>
        <v>2</v>
      </c>
      <c r="G15" s="1"/>
      <c r="H15" s="1" t="s">
        <v>33</v>
      </c>
      <c r="K15" s="7">
        <f t="shared" si="3"/>
        <v>0</v>
      </c>
    </row>
    <row r="16" spans="1:11" x14ac:dyDescent="0.25">
      <c r="A16" s="1" t="s">
        <v>34</v>
      </c>
      <c r="B16" s="2" t="s">
        <v>6</v>
      </c>
      <c r="C16" s="1">
        <v>1.97</v>
      </c>
      <c r="D16" s="1">
        <f t="shared" si="0"/>
        <v>1.28</v>
      </c>
      <c r="E16" s="1">
        <f t="shared" si="1"/>
        <v>0</v>
      </c>
      <c r="F16" s="1">
        <f t="shared" si="2"/>
        <v>1</v>
      </c>
      <c r="G16" s="1"/>
      <c r="H16" s="1" t="s">
        <v>35</v>
      </c>
      <c r="K16" s="7">
        <f t="shared" si="3"/>
        <v>0</v>
      </c>
    </row>
    <row r="17" spans="1:11" x14ac:dyDescent="0.25">
      <c r="A17" s="1" t="s">
        <v>36</v>
      </c>
      <c r="B17" s="2" t="s">
        <v>81</v>
      </c>
      <c r="C17" s="1">
        <v>5.01</v>
      </c>
      <c r="D17" s="1">
        <f t="shared" si="0"/>
        <v>3.25</v>
      </c>
      <c r="E17" s="1">
        <f t="shared" si="1"/>
        <v>0</v>
      </c>
      <c r="F17" s="1">
        <f t="shared" si="2"/>
        <v>3</v>
      </c>
      <c r="G17" s="1"/>
      <c r="H17" s="1" t="s">
        <v>37</v>
      </c>
      <c r="K17" s="7">
        <f t="shared" si="3"/>
        <v>4.3586999999999998</v>
      </c>
    </row>
    <row r="18" spans="1:11" x14ac:dyDescent="0.25">
      <c r="A18" s="1" t="s">
        <v>38</v>
      </c>
      <c r="B18" s="2" t="s">
        <v>6</v>
      </c>
      <c r="C18" s="1">
        <v>17.97</v>
      </c>
      <c r="D18" s="1">
        <f t="shared" si="0"/>
        <v>11.68</v>
      </c>
      <c r="E18" s="1">
        <f t="shared" si="1"/>
        <v>11.68</v>
      </c>
      <c r="F18" s="1">
        <f t="shared" si="2"/>
        <v>11.68</v>
      </c>
      <c r="G18" s="1"/>
      <c r="H18" s="1" t="s">
        <v>39</v>
      </c>
      <c r="K18" s="7">
        <f t="shared" si="3"/>
        <v>15.633899999999999</v>
      </c>
    </row>
    <row r="19" spans="1:11" x14ac:dyDescent="0.25">
      <c r="A19" s="1" t="s">
        <v>40</v>
      </c>
      <c r="B19" s="2" t="s">
        <v>6</v>
      </c>
      <c r="C19" s="1">
        <v>11.38</v>
      </c>
      <c r="D19" s="1">
        <f t="shared" si="0"/>
        <v>7.39</v>
      </c>
      <c r="E19" s="1">
        <f t="shared" si="1"/>
        <v>7.39</v>
      </c>
      <c r="F19" s="1">
        <f t="shared" si="2"/>
        <v>7.39</v>
      </c>
      <c r="G19" s="1"/>
      <c r="H19" s="1" t="s">
        <v>41</v>
      </c>
      <c r="K19" s="7">
        <f t="shared" si="3"/>
        <v>9.9006000000000007</v>
      </c>
    </row>
    <row r="20" spans="1:11" x14ac:dyDescent="0.25">
      <c r="A20" s="1" t="s">
        <v>42</v>
      </c>
      <c r="B20" s="2" t="s">
        <v>6</v>
      </c>
      <c r="C20" s="1">
        <v>0.79</v>
      </c>
      <c r="D20" s="1">
        <f t="shared" si="0"/>
        <v>0.51</v>
      </c>
      <c r="E20" s="1">
        <f t="shared" si="1"/>
        <v>0</v>
      </c>
      <c r="F20" s="1">
        <f t="shared" si="2"/>
        <v>0.25</v>
      </c>
      <c r="G20" s="1"/>
      <c r="H20" s="1" t="s">
        <v>43</v>
      </c>
      <c r="K20" s="7">
        <f t="shared" si="3"/>
        <v>0</v>
      </c>
    </row>
    <row r="21" spans="1:11" x14ac:dyDescent="0.25">
      <c r="A21" s="1" t="s">
        <v>44</v>
      </c>
      <c r="B21" s="2" t="s">
        <v>6</v>
      </c>
      <c r="C21" s="1">
        <v>14.49</v>
      </c>
      <c r="D21" s="1">
        <f t="shared" si="0"/>
        <v>9.41</v>
      </c>
      <c r="E21" s="1">
        <f t="shared" si="1"/>
        <v>9.41</v>
      </c>
      <c r="F21" s="1">
        <f t="shared" si="2"/>
        <v>9.41</v>
      </c>
      <c r="G21" s="1"/>
      <c r="H21" s="1" t="s">
        <v>45</v>
      </c>
      <c r="K21" s="7">
        <f t="shared" si="3"/>
        <v>12.606300000000001</v>
      </c>
    </row>
    <row r="22" spans="1:11" x14ac:dyDescent="0.25">
      <c r="A22" s="1" t="s">
        <v>46</v>
      </c>
      <c r="B22" s="2" t="s">
        <v>6</v>
      </c>
      <c r="C22" s="1">
        <v>0.98</v>
      </c>
      <c r="D22" s="1">
        <f t="shared" si="0"/>
        <v>0.63</v>
      </c>
      <c r="E22" s="1">
        <f t="shared" si="1"/>
        <v>0</v>
      </c>
      <c r="F22" s="1">
        <f t="shared" si="2"/>
        <v>0.31</v>
      </c>
      <c r="G22" s="1"/>
      <c r="H22" s="1" t="s">
        <v>47</v>
      </c>
      <c r="K22" s="7">
        <f t="shared" si="3"/>
        <v>0</v>
      </c>
    </row>
    <row r="23" spans="1:11" x14ac:dyDescent="0.25">
      <c r="A23" s="1" t="s">
        <v>48</v>
      </c>
      <c r="B23" s="2" t="s">
        <v>6</v>
      </c>
      <c r="C23" s="1">
        <v>10.5</v>
      </c>
      <c r="D23" s="1">
        <f t="shared" si="0"/>
        <v>6.82</v>
      </c>
      <c r="E23" s="1">
        <f t="shared" si="1"/>
        <v>6.82</v>
      </c>
      <c r="F23" s="1">
        <f t="shared" si="2"/>
        <v>6.82</v>
      </c>
      <c r="G23" s="1"/>
      <c r="H23" s="1" t="s">
        <v>49</v>
      </c>
      <c r="K23" s="7">
        <f t="shared" si="3"/>
        <v>9.1349999999999998</v>
      </c>
    </row>
    <row r="24" spans="1:11" x14ac:dyDescent="0.25">
      <c r="A24" s="1" t="s">
        <v>50</v>
      </c>
      <c r="B24" s="2" t="s">
        <v>6</v>
      </c>
      <c r="C24" s="1">
        <v>3.95</v>
      </c>
      <c r="D24" s="1">
        <f t="shared" si="0"/>
        <v>2.56</v>
      </c>
      <c r="E24" s="1">
        <f t="shared" si="1"/>
        <v>0</v>
      </c>
      <c r="F24" s="1">
        <f t="shared" si="2"/>
        <v>2</v>
      </c>
      <c r="G24" s="1"/>
      <c r="H24" s="1" t="s">
        <v>51</v>
      </c>
      <c r="K24" s="7">
        <f t="shared" si="3"/>
        <v>0</v>
      </c>
    </row>
    <row r="25" spans="1:11" x14ac:dyDescent="0.25">
      <c r="A25" s="1" t="s">
        <v>52</v>
      </c>
      <c r="B25" s="2" t="s">
        <v>6</v>
      </c>
      <c r="C25" s="1">
        <v>4</v>
      </c>
      <c r="D25" s="1">
        <f t="shared" si="0"/>
        <v>2.6</v>
      </c>
      <c r="E25" s="1">
        <f t="shared" si="1"/>
        <v>0</v>
      </c>
      <c r="F25" s="1">
        <f t="shared" si="2"/>
        <v>2</v>
      </c>
      <c r="G25" s="1"/>
      <c r="H25" s="1" t="s">
        <v>53</v>
      </c>
      <c r="K25" s="7">
        <f t="shared" si="3"/>
        <v>0</v>
      </c>
    </row>
    <row r="26" spans="1:11" x14ac:dyDescent="0.25">
      <c r="A26" s="1" t="s">
        <v>54</v>
      </c>
      <c r="B26" s="2" t="s">
        <v>6</v>
      </c>
      <c r="C26" s="1">
        <v>4.7</v>
      </c>
      <c r="D26" s="1">
        <f t="shared" si="0"/>
        <v>3.05</v>
      </c>
      <c r="E26" s="1">
        <f t="shared" si="1"/>
        <v>0</v>
      </c>
      <c r="F26" s="1">
        <f t="shared" si="2"/>
        <v>3</v>
      </c>
      <c r="G26" s="1"/>
      <c r="H26" s="1" t="s">
        <v>55</v>
      </c>
      <c r="K26" s="7">
        <f t="shared" si="3"/>
        <v>0</v>
      </c>
    </row>
    <row r="27" spans="1:11" x14ac:dyDescent="0.25">
      <c r="A27" s="1" t="s">
        <v>56</v>
      </c>
      <c r="B27" s="2" t="s">
        <v>6</v>
      </c>
      <c r="C27" s="1">
        <v>0.98</v>
      </c>
      <c r="D27" s="1">
        <f t="shared" si="0"/>
        <v>0.63</v>
      </c>
      <c r="E27" s="1">
        <f t="shared" si="1"/>
        <v>0</v>
      </c>
      <c r="F27" s="1">
        <f t="shared" si="2"/>
        <v>0.31</v>
      </c>
      <c r="G27" s="1"/>
      <c r="H27" s="1" t="s">
        <v>57</v>
      </c>
      <c r="K27" s="7">
        <f t="shared" si="3"/>
        <v>0</v>
      </c>
    </row>
    <row r="28" spans="1:11" x14ac:dyDescent="0.25">
      <c r="A28" s="1" t="s">
        <v>58</v>
      </c>
      <c r="B28" s="2" t="s">
        <v>6</v>
      </c>
      <c r="C28" s="1">
        <v>8.6300000000000008</v>
      </c>
      <c r="D28" s="1">
        <f t="shared" si="0"/>
        <v>5.6</v>
      </c>
      <c r="E28" s="1">
        <f t="shared" si="1"/>
        <v>5.6</v>
      </c>
      <c r="F28" s="1">
        <f t="shared" si="2"/>
        <v>5.6</v>
      </c>
      <c r="G28" s="1"/>
      <c r="H28" s="1" t="s">
        <v>59</v>
      </c>
      <c r="K28" s="7">
        <f t="shared" si="3"/>
        <v>7.5081000000000007</v>
      </c>
    </row>
    <row r="29" spans="1:11" x14ac:dyDescent="0.25">
      <c r="A29" s="1" t="s">
        <v>60</v>
      </c>
      <c r="B29" s="2" t="s">
        <v>6</v>
      </c>
      <c r="C29" s="1">
        <v>3.98</v>
      </c>
      <c r="D29" s="1">
        <f t="shared" si="0"/>
        <v>2.58</v>
      </c>
      <c r="E29" s="1">
        <f t="shared" si="1"/>
        <v>0</v>
      </c>
      <c r="F29" s="1">
        <f t="shared" si="2"/>
        <v>2</v>
      </c>
      <c r="G29" s="1"/>
      <c r="H29" s="1" t="s">
        <v>61</v>
      </c>
      <c r="K29" s="7">
        <f t="shared" si="3"/>
        <v>0</v>
      </c>
    </row>
    <row r="30" spans="1:11" x14ac:dyDescent="0.25">
      <c r="A30" s="1" t="s">
        <v>62</v>
      </c>
      <c r="B30" s="2" t="s">
        <v>6</v>
      </c>
      <c r="C30" s="1">
        <v>5.9</v>
      </c>
      <c r="D30" s="1">
        <f t="shared" si="0"/>
        <v>3.83</v>
      </c>
      <c r="E30" s="1">
        <f t="shared" si="1"/>
        <v>0</v>
      </c>
      <c r="F30" s="1">
        <f t="shared" si="2"/>
        <v>3</v>
      </c>
      <c r="G30" s="1"/>
      <c r="H30" s="1" t="s">
        <v>63</v>
      </c>
      <c r="K30" s="7">
        <f t="shared" si="3"/>
        <v>5.133</v>
      </c>
    </row>
    <row r="31" spans="1:11" x14ac:dyDescent="0.25">
      <c r="A31" s="1" t="s">
        <v>64</v>
      </c>
      <c r="B31" s="2" t="s">
        <v>6</v>
      </c>
      <c r="C31" s="1">
        <v>4.74</v>
      </c>
      <c r="D31" s="1">
        <f t="shared" si="0"/>
        <v>3.08</v>
      </c>
      <c r="E31" s="1">
        <f t="shared" si="1"/>
        <v>0</v>
      </c>
      <c r="F31" s="1">
        <f t="shared" si="2"/>
        <v>3</v>
      </c>
      <c r="G31" s="1"/>
      <c r="H31" s="1" t="s">
        <v>65</v>
      </c>
      <c r="K31" s="7">
        <f t="shared" si="3"/>
        <v>0</v>
      </c>
    </row>
    <row r="32" spans="1:11" x14ac:dyDescent="0.25">
      <c r="A32" s="1" t="s">
        <v>66</v>
      </c>
      <c r="B32" s="2" t="s">
        <v>6</v>
      </c>
      <c r="C32" s="1">
        <v>11.58</v>
      </c>
      <c r="D32" s="1">
        <f t="shared" si="0"/>
        <v>7.52</v>
      </c>
      <c r="E32" s="1">
        <f t="shared" si="1"/>
        <v>7.52</v>
      </c>
      <c r="F32" s="1">
        <f t="shared" si="2"/>
        <v>7.52</v>
      </c>
      <c r="G32" s="1"/>
      <c r="H32" s="1" t="s">
        <v>67</v>
      </c>
      <c r="K32" s="7">
        <f t="shared" si="3"/>
        <v>10.0746</v>
      </c>
    </row>
    <row r="33" spans="1:11" x14ac:dyDescent="0.25">
      <c r="A33" s="1" t="s">
        <v>68</v>
      </c>
      <c r="B33" s="2" t="s">
        <v>6</v>
      </c>
      <c r="C33" s="1">
        <v>2.1</v>
      </c>
      <c r="D33" s="1">
        <f t="shared" si="0"/>
        <v>1.36</v>
      </c>
      <c r="E33" s="1">
        <f t="shared" si="1"/>
        <v>0</v>
      </c>
      <c r="F33" s="1">
        <f t="shared" si="2"/>
        <v>1</v>
      </c>
      <c r="G33" s="1"/>
      <c r="H33" s="1" t="s">
        <v>69</v>
      </c>
      <c r="K33" s="7">
        <f t="shared" si="3"/>
        <v>0</v>
      </c>
    </row>
    <row r="34" spans="1:11" x14ac:dyDescent="0.25">
      <c r="A34" s="1" t="s">
        <v>70</v>
      </c>
      <c r="B34" s="2" t="s">
        <v>6</v>
      </c>
      <c r="C34" s="1">
        <v>1.72</v>
      </c>
      <c r="D34" s="1">
        <f t="shared" si="0"/>
        <v>1.1100000000000001</v>
      </c>
      <c r="E34" s="1">
        <f t="shared" si="1"/>
        <v>0</v>
      </c>
      <c r="F34" s="1">
        <f t="shared" si="2"/>
        <v>1</v>
      </c>
      <c r="G34" s="1"/>
      <c r="H34" s="1" t="s">
        <v>71</v>
      </c>
      <c r="K34" s="7">
        <f t="shared" si="3"/>
        <v>0</v>
      </c>
    </row>
    <row r="35" spans="1:11" x14ac:dyDescent="0.25">
      <c r="A35" s="1" t="s">
        <v>72</v>
      </c>
      <c r="B35" s="2" t="s">
        <v>6</v>
      </c>
      <c r="C35" s="1">
        <v>6.87</v>
      </c>
      <c r="D35" s="1">
        <f t="shared" si="0"/>
        <v>4.46</v>
      </c>
      <c r="E35" s="1">
        <f t="shared" si="1"/>
        <v>0</v>
      </c>
      <c r="F35" s="1">
        <f t="shared" si="2"/>
        <v>4</v>
      </c>
      <c r="G35" s="1"/>
      <c r="H35" s="1" t="s">
        <v>73</v>
      </c>
      <c r="K35" s="7">
        <f t="shared" si="3"/>
        <v>5.9768999999999997</v>
      </c>
    </row>
    <row r="36" spans="1:11" x14ac:dyDescent="0.25">
      <c r="A36" s="1" t="s">
        <v>74</v>
      </c>
      <c r="B36" s="2" t="s">
        <v>6</v>
      </c>
      <c r="C36" s="1">
        <v>50.48</v>
      </c>
      <c r="D36" s="1">
        <f t="shared" si="0"/>
        <v>32.81</v>
      </c>
      <c r="E36" s="1">
        <f t="shared" si="1"/>
        <v>32.81</v>
      </c>
      <c r="F36" s="1">
        <f t="shared" si="2"/>
        <v>32.81</v>
      </c>
      <c r="G36" s="1"/>
      <c r="H36" s="1" t="s">
        <v>75</v>
      </c>
      <c r="K36" s="7">
        <f t="shared" si="3"/>
        <v>38.4176</v>
      </c>
    </row>
    <row r="37" spans="1:11" x14ac:dyDescent="0.25">
      <c r="A37" s="1" t="s">
        <v>76</v>
      </c>
      <c r="B37" s="2" t="s">
        <v>6</v>
      </c>
      <c r="C37" s="1">
        <v>0.99</v>
      </c>
      <c r="D37" s="1">
        <f t="shared" si="0"/>
        <v>0.64</v>
      </c>
      <c r="E37" s="1">
        <f t="shared" si="1"/>
        <v>0</v>
      </c>
      <c r="F37" s="1">
        <f t="shared" si="2"/>
        <v>0.32</v>
      </c>
      <c r="G37" s="1"/>
      <c r="H37" s="1" t="s">
        <v>77</v>
      </c>
      <c r="K37" s="7">
        <f t="shared" si="3"/>
        <v>0</v>
      </c>
    </row>
    <row r="38" spans="1:11" x14ac:dyDescent="0.25">
      <c r="A38" s="1" t="s">
        <v>78</v>
      </c>
      <c r="B38" s="2" t="s">
        <v>6</v>
      </c>
      <c r="C38" s="1">
        <v>69.989999999999995</v>
      </c>
      <c r="D38" s="1">
        <f t="shared" si="0"/>
        <v>45.49</v>
      </c>
      <c r="E38" s="1">
        <f t="shared" si="1"/>
        <v>45.49</v>
      </c>
      <c r="F38" s="1">
        <f t="shared" si="2"/>
        <v>45.49</v>
      </c>
      <c r="G38" s="1"/>
      <c r="H38" s="1" t="s">
        <v>79</v>
      </c>
      <c r="K38" s="7">
        <f t="shared" si="3"/>
        <v>55.391299999999994</v>
      </c>
    </row>
    <row r="39" spans="1:11" x14ac:dyDescent="0.25">
      <c r="A39" s="1"/>
      <c r="B39" s="1" t="s">
        <v>80</v>
      </c>
      <c r="C39" s="1">
        <f>SUM(C2:C38)</f>
        <v>349.61</v>
      </c>
      <c r="D39" s="1">
        <f t="shared" ref="D39:F39" si="4">SUM(D2:D38)</f>
        <v>227.07000000000005</v>
      </c>
      <c r="E39" s="1">
        <f>SUM(E2:E38)</f>
        <v>171.86999999999998</v>
      </c>
      <c r="F39" s="1">
        <f t="shared" si="4"/>
        <v>216.06000000000003</v>
      </c>
      <c r="G39" s="1"/>
      <c r="H39" s="1"/>
      <c r="K39" s="7">
        <f>SUM(K2:K38)</f>
        <v>246.53740000000002</v>
      </c>
    </row>
    <row r="40" spans="1:11" x14ac:dyDescent="0.25">
      <c r="A40" s="1"/>
      <c r="G40" s="1"/>
      <c r="H40" s="1"/>
    </row>
    <row r="41" spans="1:11" x14ac:dyDescent="0.25">
      <c r="C41" s="2" t="s">
        <v>85</v>
      </c>
      <c r="D41" s="2" t="s">
        <v>2</v>
      </c>
      <c r="E41" s="2" t="s">
        <v>83</v>
      </c>
      <c r="F41" s="2" t="s">
        <v>86</v>
      </c>
    </row>
    <row r="42" spans="1:11" x14ac:dyDescent="0.25">
      <c r="B42" s="1"/>
      <c r="C42" s="3">
        <v>350</v>
      </c>
      <c r="D42" s="3">
        <v>230</v>
      </c>
      <c r="E42" s="3">
        <v>175</v>
      </c>
      <c r="F42" s="3">
        <v>220</v>
      </c>
    </row>
    <row r="44" spans="1:11" x14ac:dyDescent="0.25">
      <c r="D44" s="2" t="s">
        <v>89</v>
      </c>
      <c r="E44" s="2" t="s">
        <v>90</v>
      </c>
      <c r="F44" s="2" t="s">
        <v>3</v>
      </c>
    </row>
    <row r="45" spans="1:11" x14ac:dyDescent="0.25">
      <c r="C45" s="5" t="s">
        <v>87</v>
      </c>
      <c r="D45">
        <v>6</v>
      </c>
      <c r="E45">
        <f>D45*0.01</f>
        <v>0.06</v>
      </c>
      <c r="F45" s="6">
        <v>1</v>
      </c>
    </row>
    <row r="46" spans="1:11" x14ac:dyDescent="0.25">
      <c r="C46" s="5" t="s">
        <v>88</v>
      </c>
      <c r="D46">
        <v>18</v>
      </c>
      <c r="E46">
        <f>D46*0.03</f>
        <v>0.54</v>
      </c>
    </row>
  </sheetData>
  <pageMargins left="0.75" right="0.75" top="1" bottom="1" header="0.5" footer="0.5"/>
  <pageSetup orientation="portrait" horizontalDpi="360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Listings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Robert Ace Caneda Gonzales</cp:lastModifiedBy>
  <dcterms:created xsi:type="dcterms:W3CDTF">2024-04-13T00:14:21Z</dcterms:created>
  <dcterms:modified xsi:type="dcterms:W3CDTF">2024-04-13T04:10:52Z</dcterms:modified>
</cp:coreProperties>
</file>